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3 (2)" sheetId="1" r:id="rId1"/>
    <sheet name="Лист3" sheetId="2" r:id="rId2"/>
  </sheets>
  <definedNames>
    <definedName name="_xlnm.Print_Area" localSheetId="0">'Лист3 (2)'!$A$1:$I$62</definedName>
  </definedNames>
  <calcPr fullCalcOnLoad="1"/>
</workbook>
</file>

<file path=xl/sharedStrings.xml><?xml version="1.0" encoding="utf-8"?>
<sst xmlns="http://schemas.openxmlformats.org/spreadsheetml/2006/main" count="218" uniqueCount="120">
  <si>
    <t>Налог на доходы физических лиц</t>
  </si>
  <si>
    <t>Единый сельскохозяйственный налог</t>
  </si>
  <si>
    <t>Госпошлина</t>
  </si>
  <si>
    <t>Задолженности и перерасчеты по отмененным налогам и сборам</t>
  </si>
  <si>
    <t>Доходы от использования имущества</t>
  </si>
  <si>
    <t>Арендная плата за земли до разграничения собственности</t>
  </si>
  <si>
    <t>Аренда имущества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</si>
  <si>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</si>
  <si>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</si>
  <si>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 до разграничения собственности</t>
  </si>
  <si>
    <t>000 1 01 02 000 01 0000 110</t>
  </si>
  <si>
    <t>000 1 05 03 000 01 0000 110</t>
  </si>
  <si>
    <t>000 1 08 00 000 00 0000 110</t>
  </si>
  <si>
    <t>000 1 09 00 000 00 0000 110</t>
  </si>
  <si>
    <t>000 1 11 00 000 00 0000 000</t>
  </si>
  <si>
    <t>000 1 14 00 000 00 0000 000</t>
  </si>
  <si>
    <t>% ожид.исп. к уточн.бюджету</t>
  </si>
  <si>
    <t>Код бюджетной классификации</t>
  </si>
  <si>
    <t>Налоговые и неналоговые доходы</t>
  </si>
  <si>
    <t>ВСЕГО ДОХОДОВ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</si>
  <si>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</si>
  <si>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</si>
  <si>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</si>
  <si>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</si>
  <si>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</si>
  <si>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</si>
  <si>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</si>
  <si>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</si>
  <si>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</si>
  <si>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</si>
  <si>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0800</t>
  </si>
  <si>
    <t>0801</t>
  </si>
  <si>
    <t>Культура</t>
  </si>
  <si>
    <t>Физическая культура и спорт</t>
  </si>
  <si>
    <t>Межбюджетные трансферты</t>
  </si>
  <si>
    <t>Субсидии</t>
  </si>
  <si>
    <t>Субвенции</t>
  </si>
  <si>
    <t>000 2 02 00 000 00 0000 000</t>
  </si>
  <si>
    <t>Безвозмездные поступления</t>
  </si>
  <si>
    <t>000 2 02 01 000 00 0000 151</t>
  </si>
  <si>
    <t>000 2 02 02 000 00 0000 151</t>
  </si>
  <si>
    <t xml:space="preserve">000 2 02 03 000 00 0000 151 </t>
  </si>
  <si>
    <t>Собственные доходы</t>
  </si>
  <si>
    <t>000 2 02 04 000 00 0000 151</t>
  </si>
  <si>
    <t>Дотация на выравнивание</t>
  </si>
  <si>
    <t>Дотация на сбалансированность</t>
  </si>
  <si>
    <t xml:space="preserve"> Дотации, в т.ч.</t>
  </si>
  <si>
    <t>дефицит, профицит</t>
  </si>
  <si>
    <t>000 1 06 01 000 00 0000 110</t>
  </si>
  <si>
    <t>Налог на имущество физ.лиц</t>
  </si>
  <si>
    <t>000 1 06 06 000 00 0000 110</t>
  </si>
  <si>
    <t>Земельный налог</t>
  </si>
  <si>
    <t>000 1 17 05 000 00 0000 180</t>
  </si>
  <si>
    <t>Прочие неналоговые доходы</t>
  </si>
  <si>
    <t>0503</t>
  </si>
  <si>
    <t>0200</t>
  </si>
  <si>
    <t>0203</t>
  </si>
  <si>
    <t>ВСЕГО расходов</t>
  </si>
  <si>
    <t>1000</t>
  </si>
  <si>
    <t>1001</t>
  </si>
  <si>
    <t>Пенсионное обеспечение</t>
  </si>
  <si>
    <t>Социальная политика</t>
  </si>
  <si>
    <t>Национальная оборона</t>
  </si>
  <si>
    <t>Мобилизационная и вневойсковая подготовка</t>
  </si>
  <si>
    <t>Возврат остатков субсидий прошлых лет</t>
  </si>
  <si>
    <t>0113</t>
  </si>
  <si>
    <t>Прочие работы,услуги</t>
  </si>
  <si>
    <t>1100</t>
  </si>
  <si>
    <t>1101</t>
  </si>
  <si>
    <t>Физическая культура</t>
  </si>
  <si>
    <t>Благоустройство</t>
  </si>
  <si>
    <t>0400</t>
  </si>
  <si>
    <t>0409</t>
  </si>
  <si>
    <t>000 1 11 05 013 00 0000 120</t>
  </si>
  <si>
    <t>000 2 02 01 003 00 0000 151</t>
  </si>
  <si>
    <t>000 2 02 01 001 00 0000 151</t>
  </si>
  <si>
    <t>000 2 19 05 000 00 0000 151</t>
  </si>
  <si>
    <t>000 1 14 02 053 00 0000 410</t>
  </si>
  <si>
    <t>Доходы от оказания платных услуг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</si>
  <si>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</si>
  <si>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</si>
  <si>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</si>
  <si>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</si>
  <si>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0107</t>
  </si>
  <si>
    <t>Национальная экономика</t>
  </si>
  <si>
    <t>Дорожное хозяйство (дорожные фонды)</t>
  </si>
  <si>
    <t>000 1 11 05 025 00 0000 120</t>
  </si>
  <si>
    <t>Культура, кинематография</t>
  </si>
  <si>
    <t>0111</t>
  </si>
  <si>
    <t>Резервные фонды</t>
  </si>
  <si>
    <t>000 1 13 01 995 00 0000 130</t>
  </si>
  <si>
    <t>0412</t>
  </si>
  <si>
    <t>Другие вопросы в области национальной экономики</t>
  </si>
  <si>
    <t>Утвержденный бюджет на 2015г</t>
  </si>
  <si>
    <t>Уточненный бюджет на 01.12.2015</t>
  </si>
  <si>
    <t>Исполнено на 01.12.2015</t>
  </si>
  <si>
    <t>Ожидаемое исполнение за 2015г.</t>
  </si>
  <si>
    <t>Проект бюджета на 2016 г.</t>
  </si>
  <si>
    <t>% роста проекта 2016г. к утв.бюджету 2015г.</t>
  </si>
  <si>
    <t>Арендная плата за земли после разграничения собственности</t>
  </si>
  <si>
    <t>000 1 14 06 000 00 0000 430</t>
  </si>
  <si>
    <t>000 2 07 05 000 00 0000 180</t>
  </si>
  <si>
    <t>Пожертвования юр. и физ. лиц</t>
  </si>
  <si>
    <t>0300</t>
  </si>
  <si>
    <t>0309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</si>
  <si>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</si>
  <si>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</si>
  <si>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1102</t>
  </si>
  <si>
    <t>Массовый спорт</t>
  </si>
  <si>
    <t>000 1 11 05 000 00 0000 120</t>
  </si>
  <si>
    <t>Проект   бюджета МО "Городское поселение Красногорский" на 2016 год</t>
  </si>
  <si>
    <t>Ожидаемое исполнение  бюджета МО "Городское поселение Красногорский" за 2016 год</t>
  </si>
  <si>
    <t>Утвержденный бюджет на 2016г</t>
  </si>
  <si>
    <t>Уточненный бюджет на 01.12.2016</t>
  </si>
  <si>
    <t>Исполнено на 01.12.2016</t>
  </si>
  <si>
    <t>Ожидаемое исполнение за 2016 г.</t>
  </si>
  <si>
    <t>Проект бюджета на 2017 г.</t>
  </si>
  <si>
    <t>% роста проекта 2017г. к утв.бюджету 2016г.</t>
  </si>
  <si>
    <t>Плата за увеличение площади земельных участков</t>
  </si>
  <si>
    <t>000 1 14 06 313 00 0000 430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</si>
</sst>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\ _р_._-;\-* #,##0.0\ _р_._-;_-* &quot;-&quot;?\ 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5" fillId="33" borderId="0" xfId="54" applyFont="1" applyFill="1" applyBorder="1" applyAlignment="1">
      <alignment horizontal="justify" wrapText="1"/>
      <protection/>
    </xf>
    <xf numFmtId="0" fontId="43" fillId="33" borderId="14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6" fillId="33" borderId="0" xfId="53" applyFont="1" applyFill="1" applyBorder="1" applyAlignment="1">
      <alignment horizontal="justify" vertical="top" wrapText="1"/>
      <protection/>
    </xf>
    <xf numFmtId="178" fontId="2" fillId="34" borderId="10" xfId="62" applyNumberFormat="1" applyFont="1" applyFill="1" applyBorder="1" applyAlignment="1">
      <alignment/>
    </xf>
    <xf numFmtId="178" fontId="0" fillId="34" borderId="10" xfId="62" applyNumberFormat="1" applyFont="1" applyFill="1" applyBorder="1" applyAlignment="1">
      <alignment/>
    </xf>
    <xf numFmtId="178" fontId="2" fillId="34" borderId="10" xfId="62" applyNumberFormat="1" applyFont="1" applyFill="1" applyBorder="1" applyAlignment="1">
      <alignment/>
    </xf>
    <xf numFmtId="0" fontId="44" fillId="33" borderId="0" xfId="0" applyFont="1" applyFill="1" applyBorder="1" applyAlignment="1">
      <alignment vertical="top" wrapText="1"/>
    </xf>
    <xf numFmtId="178" fontId="2" fillId="34" borderId="10" xfId="0" applyNumberFormat="1" applyFont="1" applyFill="1" applyBorder="1" applyAlignment="1">
      <alignment/>
    </xf>
    <xf numFmtId="177" fontId="2" fillId="34" borderId="10" xfId="0" applyNumberFormat="1" applyFont="1" applyFill="1" applyBorder="1" applyAlignment="1">
      <alignment/>
    </xf>
    <xf numFmtId="177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 horizontal="right"/>
    </xf>
    <xf numFmtId="177" fontId="2" fillId="34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78" fontId="0" fillId="35" borderId="10" xfId="62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77" fontId="0" fillId="35" borderId="10" xfId="0" applyNumberFormat="1" applyFill="1" applyBorder="1" applyAlignment="1">
      <alignment/>
    </xf>
    <xf numFmtId="177" fontId="0" fillId="35" borderId="10" xfId="0" applyNumberFormat="1" applyFill="1" applyBorder="1" applyAlignment="1">
      <alignment horizontal="right"/>
    </xf>
    <xf numFmtId="177" fontId="2" fillId="35" borderId="10" xfId="0" applyNumberFormat="1" applyFont="1" applyFill="1" applyBorder="1" applyAlignment="1">
      <alignment/>
    </xf>
    <xf numFmtId="177" fontId="2" fillId="35" borderId="10" xfId="0" applyNumberFormat="1" applyFont="1" applyFill="1" applyBorder="1" applyAlignment="1">
      <alignment horizontal="right"/>
    </xf>
    <xf numFmtId="176" fontId="2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pane ySplit="6" topLeftCell="A33" activePane="bottomLeft" state="frozen"/>
      <selection pane="topLeft" activeCell="A1" sqref="A1"/>
      <selection pane="bottomLeft" activeCell="G33" sqref="G33"/>
    </sheetView>
  </sheetViews>
  <sheetFormatPr defaultColWidth="9.00390625" defaultRowHeight="12.75"/>
  <cols>
    <col min="1" max="1" width="27.125" style="0" customWidth="1"/>
    <col min="2" max="2" width="33.125" style="0" customWidth="1"/>
    <col min="3" max="3" width="12.25390625" style="0" customWidth="1"/>
    <col min="4" max="5" width="12.00390625" style="0" customWidth="1"/>
    <col min="6" max="6" width="11.625" style="0" customWidth="1"/>
    <col min="7" max="7" width="12.125" style="0" customWidth="1"/>
    <col min="8" max="8" width="11.375" style="0" customWidth="1"/>
    <col min="9" max="9" width="11.125" style="0" customWidth="1"/>
  </cols>
  <sheetData>
    <row r="2" spans="1:9" ht="12.75">
      <c r="A2" s="36" t="s">
        <v>111</v>
      </c>
      <c r="B2" s="36"/>
      <c r="C2" s="36"/>
      <c r="D2" s="36"/>
      <c r="E2" s="36"/>
      <c r="F2" s="36"/>
      <c r="G2" s="36"/>
      <c r="H2" s="36"/>
      <c r="I2" s="36"/>
    </row>
    <row r="4" spans="1:9" ht="12.75" customHeight="1">
      <c r="A4" s="37" t="s">
        <v>17</v>
      </c>
      <c r="B4" s="37" t="s">
        <v>18</v>
      </c>
      <c r="C4" s="38" t="s">
        <v>112</v>
      </c>
      <c r="D4" s="38" t="s">
        <v>113</v>
      </c>
      <c r="E4" s="40" t="s">
        <v>114</v>
      </c>
      <c r="F4" s="43" t="s">
        <v>115</v>
      </c>
      <c r="G4" s="44" t="s">
        <v>16</v>
      </c>
      <c r="H4" s="38" t="s">
        <v>116</v>
      </c>
      <c r="I4" s="38" t="s">
        <v>117</v>
      </c>
    </row>
    <row r="5" spans="1:9" ht="12.75">
      <c r="A5" s="37"/>
      <c r="B5" s="37"/>
      <c r="C5" s="39"/>
      <c r="D5" s="39"/>
      <c r="E5" s="41"/>
      <c r="F5" s="43"/>
      <c r="G5" s="45"/>
      <c r="H5" s="38"/>
      <c r="I5" s="38"/>
    </row>
    <row r="6" spans="1:9" ht="35.25" customHeight="1">
      <c r="A6" s="37"/>
      <c r="B6" s="37"/>
      <c r="C6" s="39"/>
      <c r="D6" s="39"/>
      <c r="E6" s="42"/>
      <c r="F6" s="43"/>
      <c r="G6" s="46"/>
      <c r="H6" s="38"/>
      <c r="I6" s="38"/>
    </row>
    <row r="7" spans="1:9" ht="12.75">
      <c r="A7" s="6"/>
      <c r="B7" s="5" t="s">
        <v>42</v>
      </c>
      <c r="C7" s="19">
        <f>C8+C9+C12+C13+C15+C17+C20+C10+C11+C22+C19+C21+C16+C23</f>
        <v>12270.8</v>
      </c>
      <c r="D7" s="19">
        <f>D8+D9+D12+D13+D15+D17+D21+D10+D11+D23+D19+D22+D16</f>
        <v>13311.8</v>
      </c>
      <c r="E7" s="19">
        <f>E8+E9+E12+E13+E15+E17+E21+E10+E11+E23+E19+E22+E16+E20</f>
        <v>12527.500000000002</v>
      </c>
      <c r="F7" s="19">
        <f>F8+F9+F12+F13+F15+F17+F21+F10+F11+F23+F19+F24+F22+F16+F20</f>
        <v>13610.500000000002</v>
      </c>
      <c r="G7" s="21">
        <f>F7/D7*100</f>
        <v>102.24387385627792</v>
      </c>
      <c r="H7" s="19">
        <f>H8+H9+H12+H13+H15+H17+H21+H10+H11+H23+H19+H22+H16+H18</f>
        <v>16043</v>
      </c>
      <c r="I7" s="21">
        <f>H7/C7*100</f>
        <v>130.74127196270823</v>
      </c>
    </row>
    <row r="8" spans="1:9" ht="12.75">
      <c r="A8" s="10" t="s">
        <v>10</v>
      </c>
      <c r="B8" s="2" t="s">
        <v>0</v>
      </c>
      <c r="C8" s="20">
        <v>9564</v>
      </c>
      <c r="D8" s="20">
        <v>9564</v>
      </c>
      <c r="E8" s="20">
        <v>9382.2</v>
      </c>
      <c r="F8" s="20">
        <v>10182.2</v>
      </c>
      <c r="G8" s="20">
        <f>F8/D8*100</f>
        <v>106.46382266833963</v>
      </c>
      <c r="H8" s="20">
        <v>12518</v>
      </c>
      <c r="I8" s="20">
        <f>H8/C8*100</f>
        <v>130.8866583019657</v>
      </c>
    </row>
    <row r="9" spans="1:9" ht="12.75">
      <c r="A9" s="2" t="s">
        <v>11</v>
      </c>
      <c r="B9" s="2" t="s">
        <v>1</v>
      </c>
      <c r="C9" s="20">
        <v>121</v>
      </c>
      <c r="D9" s="20">
        <v>121</v>
      </c>
      <c r="E9" s="20">
        <v>110</v>
      </c>
      <c r="F9" s="20">
        <v>110</v>
      </c>
      <c r="G9" s="20"/>
      <c r="H9" s="20">
        <v>115</v>
      </c>
      <c r="I9" s="20"/>
    </row>
    <row r="10" spans="1:9" ht="12.75">
      <c r="A10" s="2" t="s">
        <v>48</v>
      </c>
      <c r="B10" s="2" t="s">
        <v>49</v>
      </c>
      <c r="C10" s="20">
        <v>482</v>
      </c>
      <c r="D10" s="20">
        <v>482</v>
      </c>
      <c r="E10" s="20">
        <v>434</v>
      </c>
      <c r="F10" s="20">
        <v>482</v>
      </c>
      <c r="G10" s="20">
        <f aca="true" t="shared" si="0" ref="G10:G60">F10/D10*100</f>
        <v>100</v>
      </c>
      <c r="H10" s="20">
        <v>800</v>
      </c>
      <c r="I10" s="20">
        <f>H10/C10*100</f>
        <v>165.97510373443984</v>
      </c>
    </row>
    <row r="11" spans="1:9" ht="15" customHeight="1">
      <c r="A11" s="2" t="s">
        <v>50</v>
      </c>
      <c r="B11" s="2" t="s">
        <v>51</v>
      </c>
      <c r="C11" s="20">
        <v>1200</v>
      </c>
      <c r="D11" s="20">
        <v>1200</v>
      </c>
      <c r="E11" s="20">
        <v>1052</v>
      </c>
      <c r="F11" s="20">
        <v>1200</v>
      </c>
      <c r="G11" s="20">
        <f t="shared" si="0"/>
        <v>100</v>
      </c>
      <c r="H11" s="20">
        <v>1500</v>
      </c>
      <c r="I11" s="20">
        <f>H11/C11*100</f>
        <v>125</v>
      </c>
    </row>
    <row r="12" spans="1:9" ht="12.75" customHeight="1" hidden="1">
      <c r="A12" s="2" t="s">
        <v>12</v>
      </c>
      <c r="B12" s="2" t="s">
        <v>2</v>
      </c>
      <c r="C12" s="20"/>
      <c r="D12" s="20"/>
      <c r="E12" s="20"/>
      <c r="F12" s="20"/>
      <c r="G12" s="20"/>
      <c r="H12" s="20"/>
      <c r="I12" s="20"/>
    </row>
    <row r="13" spans="1:9" ht="25.5" customHeight="1" hidden="1">
      <c r="A13" s="2" t="s">
        <v>13</v>
      </c>
      <c r="B13" s="6" t="s">
        <v>3</v>
      </c>
      <c r="C13" s="20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/>
    </row>
    <row r="14" spans="1:9" ht="12.75">
      <c r="A14" s="2" t="s">
        <v>14</v>
      </c>
      <c r="B14" s="2" t="s">
        <v>4</v>
      </c>
      <c r="C14" s="20">
        <f>C15+C17+C16</f>
        <v>522</v>
      </c>
      <c r="D14" s="20">
        <f>D15+D17+D16</f>
        <v>1463</v>
      </c>
      <c r="E14" s="20">
        <f>E15+E17+E16</f>
        <v>1000.8000000000001</v>
      </c>
      <c r="F14" s="20">
        <f>F15+F17+F16</f>
        <v>1087.8</v>
      </c>
      <c r="G14" s="20"/>
      <c r="H14" s="20">
        <f>H15+H17+H16</f>
        <v>1100</v>
      </c>
      <c r="I14" s="20"/>
    </row>
    <row r="15" spans="1:9" ht="23.25" customHeight="1">
      <c r="A15" s="2" t="s">
        <v>73</v>
      </c>
      <c r="B15" s="6" t="s">
        <v>5</v>
      </c>
      <c r="C15" s="20">
        <v>58</v>
      </c>
      <c r="D15" s="20">
        <v>999</v>
      </c>
      <c r="E15" s="20">
        <v>536.1</v>
      </c>
      <c r="F15" s="20">
        <v>576.1</v>
      </c>
      <c r="G15" s="20">
        <f t="shared" si="0"/>
        <v>57.667667667667665</v>
      </c>
      <c r="H15" s="20">
        <v>500</v>
      </c>
      <c r="I15" s="20">
        <f>H15/C15*100</f>
        <v>862.0689655172415</v>
      </c>
    </row>
    <row r="16" spans="1:9" ht="50.25" customHeight="1">
      <c r="A16" s="2" t="s">
        <v>86</v>
      </c>
      <c r="B16" s="6" t="s">
        <v>99</v>
      </c>
      <c r="C16" s="20">
        <v>39</v>
      </c>
      <c r="D16" s="20">
        <v>39</v>
      </c>
      <c r="E16" s="20">
        <v>11.7</v>
      </c>
      <c r="F16" s="20">
        <v>11.7</v>
      </c>
      <c r="G16" s="20"/>
      <c r="H16" s="20">
        <v>0</v>
      </c>
      <c r="I16" s="20"/>
    </row>
    <row r="17" spans="1:9" ht="12.75">
      <c r="A17" s="2" t="s">
        <v>109</v>
      </c>
      <c r="B17" s="2" t="s">
        <v>6</v>
      </c>
      <c r="C17" s="20">
        <v>425</v>
      </c>
      <c r="D17" s="20">
        <v>425</v>
      </c>
      <c r="E17" s="20">
        <v>453</v>
      </c>
      <c r="F17" s="20">
        <v>500</v>
      </c>
      <c r="G17" s="20">
        <f t="shared" si="0"/>
        <v>117.64705882352942</v>
      </c>
      <c r="H17" s="20">
        <v>600</v>
      </c>
      <c r="I17" s="20">
        <f>H17/C17*100</f>
        <v>141.1764705882353</v>
      </c>
    </row>
    <row r="18" spans="1:9" ht="25.5">
      <c r="A18" s="2" t="s">
        <v>15</v>
      </c>
      <c r="B18" s="6" t="s">
        <v>7</v>
      </c>
      <c r="C18" s="20"/>
      <c r="D18" s="20"/>
      <c r="E18" s="20"/>
      <c r="F18" s="20"/>
      <c r="G18" s="20"/>
      <c r="H18" s="20">
        <f>H20</f>
        <v>10</v>
      </c>
      <c r="I18" s="20"/>
    </row>
    <row r="19" spans="1:9" ht="14.25" customHeight="1">
      <c r="A19" s="2" t="s">
        <v>77</v>
      </c>
      <c r="B19" s="6" t="s">
        <v>8</v>
      </c>
      <c r="C19" s="20"/>
      <c r="D19" s="20"/>
      <c r="E19" s="20"/>
      <c r="F19" s="20"/>
      <c r="G19" s="20"/>
      <c r="H19" s="20"/>
      <c r="I19" s="20"/>
    </row>
    <row r="20" spans="1:9" ht="30" customHeight="1">
      <c r="A20" t="s">
        <v>119</v>
      </c>
      <c r="B20" s="30" t="s">
        <v>118</v>
      </c>
      <c r="C20" s="20"/>
      <c r="D20" s="20"/>
      <c r="E20" s="20">
        <v>13.4</v>
      </c>
      <c r="F20" s="20">
        <v>13.4</v>
      </c>
      <c r="G20" s="20"/>
      <c r="H20" s="20">
        <v>10</v>
      </c>
      <c r="I20" s="20"/>
    </row>
    <row r="21" spans="1:9" ht="38.25">
      <c r="A21" s="2" t="s">
        <v>100</v>
      </c>
      <c r="B21" s="6" t="s">
        <v>9</v>
      </c>
      <c r="C21" s="20">
        <v>300</v>
      </c>
      <c r="D21" s="20">
        <v>400</v>
      </c>
      <c r="E21" s="20">
        <v>530.1</v>
      </c>
      <c r="F21" s="20">
        <v>530.1</v>
      </c>
      <c r="G21" s="20">
        <f t="shared" si="0"/>
        <v>132.525</v>
      </c>
      <c r="H21" s="20">
        <v>0</v>
      </c>
      <c r="I21" s="20"/>
    </row>
    <row r="22" spans="1:9" ht="15.75" customHeight="1">
      <c r="A22" s="2" t="s">
        <v>90</v>
      </c>
      <c r="B22" s="11" t="s">
        <v>78</v>
      </c>
      <c r="C22" s="20"/>
      <c r="D22" s="20"/>
      <c r="E22" s="20"/>
      <c r="F22" s="20"/>
      <c r="G22" s="20"/>
      <c r="H22" s="20"/>
      <c r="I22" s="20"/>
    </row>
    <row r="23" spans="1:9" ht="12.75">
      <c r="A23" s="2" t="s">
        <v>52</v>
      </c>
      <c r="B23" s="11" t="s">
        <v>53</v>
      </c>
      <c r="C23" s="20">
        <v>81.8</v>
      </c>
      <c r="D23" s="20">
        <v>81.8</v>
      </c>
      <c r="E23" s="20">
        <v>5</v>
      </c>
      <c r="F23" s="20">
        <v>5</v>
      </c>
      <c r="G23" s="20"/>
      <c r="H23" s="20">
        <v>0</v>
      </c>
      <c r="I23" s="20"/>
    </row>
    <row r="24" spans="1:9" ht="0.75" customHeight="1" hidden="1">
      <c r="A24" s="2"/>
      <c r="B24" s="11" t="s">
        <v>64</v>
      </c>
      <c r="C24" s="20"/>
      <c r="D24" s="20"/>
      <c r="E24" s="29"/>
      <c r="F24" s="29"/>
      <c r="G24" s="20"/>
      <c r="H24" s="20"/>
      <c r="I24" s="20"/>
    </row>
    <row r="25" spans="1:9" ht="12.75">
      <c r="A25" s="9" t="s">
        <v>37</v>
      </c>
      <c r="B25" s="12" t="s">
        <v>38</v>
      </c>
      <c r="C25" s="21">
        <f>C26+C29+C30+C31+C32</f>
        <v>10805.5</v>
      </c>
      <c r="D25" s="21">
        <f>D26+D29+D30+D31+D32+D33</f>
        <v>69645.98796999999</v>
      </c>
      <c r="E25" s="21">
        <f>E26+E29+E30+E31+E32+E33</f>
        <v>50235.16982</v>
      </c>
      <c r="F25" s="21">
        <f>F26+F29+F30+F31+F32+F33</f>
        <v>69645.98796999999</v>
      </c>
      <c r="G25" s="21">
        <f t="shared" si="0"/>
        <v>100</v>
      </c>
      <c r="H25" s="21">
        <f>H26+H29+H30+H31+H32</f>
        <v>23313.092</v>
      </c>
      <c r="I25" s="21">
        <f>H25/C25*100</f>
        <v>215.7520892138263</v>
      </c>
    </row>
    <row r="26" spans="1:9" ht="12.75">
      <c r="A26" s="2" t="s">
        <v>39</v>
      </c>
      <c r="B26" s="11" t="s">
        <v>46</v>
      </c>
      <c r="C26" s="20">
        <f>C27+C28</f>
        <v>9063</v>
      </c>
      <c r="D26" s="20">
        <f>D27+D28</f>
        <v>11558</v>
      </c>
      <c r="E26" s="20">
        <f>E27+E28</f>
        <v>11558</v>
      </c>
      <c r="F26" s="20">
        <f>F27+F28</f>
        <v>11558</v>
      </c>
      <c r="G26" s="20">
        <f t="shared" si="0"/>
        <v>100</v>
      </c>
      <c r="H26" s="20">
        <f>H27+H28</f>
        <v>3935</v>
      </c>
      <c r="I26" s="20">
        <f>H26/C26*100</f>
        <v>43.41829416308066</v>
      </c>
    </row>
    <row r="27" spans="1:9" ht="12.75">
      <c r="A27" s="2" t="s">
        <v>75</v>
      </c>
      <c r="B27" s="11" t="s">
        <v>44</v>
      </c>
      <c r="C27" s="20">
        <v>9063</v>
      </c>
      <c r="D27" s="20">
        <v>9063</v>
      </c>
      <c r="E27" s="20">
        <v>9063</v>
      </c>
      <c r="F27" s="20">
        <v>9063</v>
      </c>
      <c r="G27" s="20"/>
      <c r="H27" s="20">
        <v>3935</v>
      </c>
      <c r="I27" s="20"/>
    </row>
    <row r="28" spans="1:9" ht="15" customHeight="1">
      <c r="A28" s="2" t="s">
        <v>74</v>
      </c>
      <c r="B28" s="11" t="s">
        <v>45</v>
      </c>
      <c r="C28" s="20">
        <v>0</v>
      </c>
      <c r="D28" s="20">
        <v>2495</v>
      </c>
      <c r="E28" s="20">
        <v>2495</v>
      </c>
      <c r="F28" s="20">
        <v>2495</v>
      </c>
      <c r="G28" s="20">
        <f t="shared" si="0"/>
        <v>100</v>
      </c>
      <c r="H28" s="20">
        <v>0</v>
      </c>
      <c r="I28" s="20"/>
    </row>
    <row r="29" spans="1:9" ht="12.75">
      <c r="A29" s="2" t="s">
        <v>40</v>
      </c>
      <c r="B29" s="11" t="s">
        <v>35</v>
      </c>
      <c r="C29" s="20">
        <v>1458.5</v>
      </c>
      <c r="D29" s="20">
        <v>56574.69715</v>
      </c>
      <c r="E29" s="20">
        <v>37228.029</v>
      </c>
      <c r="F29" s="20">
        <v>56574.69715</v>
      </c>
      <c r="G29" s="20">
        <f t="shared" si="0"/>
        <v>100</v>
      </c>
      <c r="H29" s="20">
        <v>15698.692</v>
      </c>
      <c r="I29" s="20">
        <f>H29/C29*100</f>
        <v>1076.3587247171752</v>
      </c>
    </row>
    <row r="30" spans="1:9" ht="12.75">
      <c r="A30" s="2" t="s">
        <v>41</v>
      </c>
      <c r="B30" s="11" t="s">
        <v>36</v>
      </c>
      <c r="C30" s="20">
        <v>284</v>
      </c>
      <c r="D30" s="20">
        <v>284</v>
      </c>
      <c r="E30" s="20">
        <v>219.85</v>
      </c>
      <c r="F30" s="20">
        <v>284</v>
      </c>
      <c r="G30" s="20">
        <f t="shared" si="0"/>
        <v>100</v>
      </c>
      <c r="H30" s="20">
        <v>279.4</v>
      </c>
      <c r="I30" s="20">
        <f>H30/C30*100</f>
        <v>98.38028169014083</v>
      </c>
    </row>
    <row r="31" spans="1:9" ht="12.75">
      <c r="A31" s="13" t="s">
        <v>43</v>
      </c>
      <c r="B31" s="6" t="s">
        <v>34</v>
      </c>
      <c r="C31" s="20"/>
      <c r="D31" s="20">
        <v>1229.29082</v>
      </c>
      <c r="E31" s="20">
        <v>1229.29082</v>
      </c>
      <c r="F31" s="20">
        <v>1229.29082</v>
      </c>
      <c r="G31" s="20">
        <f t="shared" si="0"/>
        <v>100</v>
      </c>
      <c r="H31" s="20">
        <v>3400</v>
      </c>
      <c r="I31" s="20"/>
    </row>
    <row r="32" spans="1:9" ht="25.5" customHeight="1" hidden="1">
      <c r="A32" s="13" t="s">
        <v>76</v>
      </c>
      <c r="B32" s="6" t="s">
        <v>64</v>
      </c>
      <c r="C32" s="20"/>
      <c r="D32" s="20"/>
      <c r="E32" s="20"/>
      <c r="F32" s="20"/>
      <c r="G32" s="20" t="e">
        <f t="shared" si="0"/>
        <v>#DIV/0!</v>
      </c>
      <c r="H32" s="20"/>
      <c r="I32" s="20"/>
    </row>
    <row r="33" spans="1:9" ht="12.75">
      <c r="A33" s="13" t="s">
        <v>101</v>
      </c>
      <c r="B33" s="6" t="s">
        <v>102</v>
      </c>
      <c r="C33" s="20"/>
      <c r="D33" s="20"/>
      <c r="E33" s="20"/>
      <c r="F33" s="20"/>
      <c r="G33" s="20"/>
      <c r="H33" s="20"/>
      <c r="I33" s="20"/>
    </row>
    <row r="34" spans="1:9" ht="13.5" customHeight="1">
      <c r="A34" s="47" t="s">
        <v>19</v>
      </c>
      <c r="B34" s="48"/>
      <c r="C34" s="23">
        <f>C7+C25</f>
        <v>23076.3</v>
      </c>
      <c r="D34" s="23">
        <f>D7+D25</f>
        <v>82957.78796999999</v>
      </c>
      <c r="E34" s="23">
        <f>E7+E25</f>
        <v>62762.66982</v>
      </c>
      <c r="F34" s="23">
        <f>F7+F25</f>
        <v>83256.48796999999</v>
      </c>
      <c r="G34" s="23">
        <f t="shared" si="0"/>
        <v>100.36006263825166</v>
      </c>
      <c r="H34" s="23">
        <f>H7+H25</f>
        <v>39356.092000000004</v>
      </c>
      <c r="I34" s="23">
        <f>H34/C34*100</f>
        <v>170.5476701204266</v>
      </c>
    </row>
    <row r="35" spans="1:9" s="17" customFormat="1" ht="12.75">
      <c r="A35" s="7" t="s">
        <v>20</v>
      </c>
      <c r="B35" s="5" t="s">
        <v>21</v>
      </c>
      <c r="C35" s="24">
        <f>C36+C37+C38+C39</f>
        <v>4360</v>
      </c>
      <c r="D35" s="24">
        <f>D36+D37+D38+D39</f>
        <v>4866.326</v>
      </c>
      <c r="E35" s="24">
        <f>E36+E37+E38+E39</f>
        <v>4519.972</v>
      </c>
      <c r="F35" s="24">
        <f>F36+F37+F38+F39</f>
        <v>4774.8</v>
      </c>
      <c r="G35" s="24">
        <f t="shared" si="0"/>
        <v>98.11919711092105</v>
      </c>
      <c r="H35" s="24">
        <f>H36+H37+H39+H38</f>
        <v>4167</v>
      </c>
      <c r="I35" s="24">
        <f>H35/C35*100</f>
        <v>95.57339449541284</v>
      </c>
    </row>
    <row r="36" spans="1:9" ht="25.5">
      <c r="A36" s="8" t="s">
        <v>22</v>
      </c>
      <c r="B36" s="6" t="s">
        <v>23</v>
      </c>
      <c r="C36" s="25">
        <v>4029</v>
      </c>
      <c r="D36" s="25">
        <v>4351.765</v>
      </c>
      <c r="E36" s="26">
        <v>4045.186</v>
      </c>
      <c r="F36" s="25">
        <v>4300</v>
      </c>
      <c r="G36" s="25">
        <f t="shared" si="0"/>
        <v>98.81048264324934</v>
      </c>
      <c r="H36" s="25">
        <v>3803</v>
      </c>
      <c r="I36" s="25">
        <f>H36/C36*100</f>
        <v>94.39066765946885</v>
      </c>
    </row>
    <row r="37" spans="1:9" ht="0.75" customHeight="1">
      <c r="A37" s="8" t="s">
        <v>83</v>
      </c>
      <c r="B37" s="16"/>
      <c r="C37" s="25"/>
      <c r="D37" s="25"/>
      <c r="E37" s="26"/>
      <c r="F37" s="31"/>
      <c r="G37" s="25"/>
      <c r="H37" s="25">
        <v>0</v>
      </c>
      <c r="I37" s="25"/>
    </row>
    <row r="38" spans="1:9" ht="12.75">
      <c r="A38" s="8" t="s">
        <v>65</v>
      </c>
      <c r="B38" s="6" t="s">
        <v>66</v>
      </c>
      <c r="C38" s="25">
        <v>321</v>
      </c>
      <c r="D38" s="25">
        <v>504.561</v>
      </c>
      <c r="E38" s="26">
        <v>474.786</v>
      </c>
      <c r="F38" s="25">
        <v>474.8</v>
      </c>
      <c r="G38" s="25">
        <f>F38/D38*100</f>
        <v>94.101605157751</v>
      </c>
      <c r="H38" s="25">
        <v>354</v>
      </c>
      <c r="I38" s="25"/>
    </row>
    <row r="39" spans="1:9" ht="12.75">
      <c r="A39" s="8" t="s">
        <v>88</v>
      </c>
      <c r="B39" s="6" t="s">
        <v>89</v>
      </c>
      <c r="C39" s="25">
        <v>10</v>
      </c>
      <c r="D39" s="25">
        <v>10</v>
      </c>
      <c r="E39" s="26">
        <v>0</v>
      </c>
      <c r="F39" s="25">
        <v>0</v>
      </c>
      <c r="G39" s="25"/>
      <c r="H39" s="25">
        <v>10</v>
      </c>
      <c r="I39" s="25"/>
    </row>
    <row r="40" spans="1:9" s="17" customFormat="1" ht="13.5" customHeight="1">
      <c r="A40" s="7" t="s">
        <v>55</v>
      </c>
      <c r="B40" s="5" t="s">
        <v>62</v>
      </c>
      <c r="C40" s="24">
        <f>C41</f>
        <v>284</v>
      </c>
      <c r="D40" s="24">
        <f>D41</f>
        <v>284</v>
      </c>
      <c r="E40" s="27">
        <f>E41</f>
        <v>197.8</v>
      </c>
      <c r="F40" s="24">
        <f>F41</f>
        <v>284</v>
      </c>
      <c r="G40" s="24">
        <f t="shared" si="0"/>
        <v>100</v>
      </c>
      <c r="H40" s="24">
        <f>H41</f>
        <v>279.4</v>
      </c>
      <c r="I40" s="24">
        <f>H40/C40*100</f>
        <v>98.38028169014083</v>
      </c>
    </row>
    <row r="41" spans="1:9" ht="30" customHeight="1">
      <c r="A41" s="8" t="s">
        <v>56</v>
      </c>
      <c r="B41" s="6" t="s">
        <v>63</v>
      </c>
      <c r="C41" s="25">
        <v>284</v>
      </c>
      <c r="D41" s="25">
        <v>284</v>
      </c>
      <c r="E41" s="26">
        <v>197.8</v>
      </c>
      <c r="F41" s="25">
        <v>284</v>
      </c>
      <c r="G41" s="25">
        <f t="shared" si="0"/>
        <v>100</v>
      </c>
      <c r="H41" s="25">
        <v>279.4</v>
      </c>
      <c r="I41" s="25">
        <f>H41/C41*100</f>
        <v>98.38028169014083</v>
      </c>
    </row>
    <row r="42" spans="1:9" ht="24" customHeight="1">
      <c r="A42" s="7" t="s">
        <v>103</v>
      </c>
      <c r="B42" s="5" t="s">
        <v>105</v>
      </c>
      <c r="C42" s="24"/>
      <c r="D42" s="24">
        <f>D43</f>
        <v>0</v>
      </c>
      <c r="E42" s="24">
        <f>E43</f>
        <v>0</v>
      </c>
      <c r="F42" s="24">
        <f>F43</f>
        <v>0</v>
      </c>
      <c r="G42" s="24"/>
      <c r="H42" s="24">
        <f>H43</f>
        <v>50</v>
      </c>
      <c r="I42" s="24"/>
    </row>
    <row r="43" spans="1:9" ht="54" customHeight="1">
      <c r="A43" s="8" t="s">
        <v>104</v>
      </c>
      <c r="B43" s="16" t="s">
        <v>106</v>
      </c>
      <c r="C43" s="25"/>
      <c r="D43" s="25"/>
      <c r="E43" s="26"/>
      <c r="F43" s="25"/>
      <c r="G43" s="25"/>
      <c r="H43" s="25">
        <v>50</v>
      </c>
      <c r="I43" s="25"/>
    </row>
    <row r="44" spans="1:9" s="17" customFormat="1" ht="16.5" customHeight="1">
      <c r="A44" s="7" t="s">
        <v>71</v>
      </c>
      <c r="B44" s="15" t="s">
        <v>84</v>
      </c>
      <c r="C44" s="24">
        <f>C45+C46</f>
        <v>1530.3</v>
      </c>
      <c r="D44" s="24">
        <f>D45+D46</f>
        <v>5750.061000000001</v>
      </c>
      <c r="E44" s="24">
        <f>E45+E46</f>
        <v>2750.0609999999997</v>
      </c>
      <c r="F44" s="24">
        <f>F45+F46</f>
        <v>5695</v>
      </c>
      <c r="G44" s="24"/>
      <c r="H44" s="24">
        <f>H45+H46</f>
        <v>2457.3</v>
      </c>
      <c r="I44" s="24">
        <f>H44/C44*100</f>
        <v>160.5763575769457</v>
      </c>
    </row>
    <row r="45" spans="1:9" ht="25.5" customHeight="1">
      <c r="A45" s="8" t="s">
        <v>72</v>
      </c>
      <c r="B45" s="16" t="s">
        <v>85</v>
      </c>
      <c r="C45" s="25">
        <v>1530.3</v>
      </c>
      <c r="D45" s="25">
        <v>4855.051</v>
      </c>
      <c r="E45" s="26">
        <v>1855.051</v>
      </c>
      <c r="F45" s="25">
        <v>4800</v>
      </c>
      <c r="G45" s="25"/>
      <c r="H45" s="25">
        <v>1923.1</v>
      </c>
      <c r="I45" s="25">
        <f>H45/C45*100</f>
        <v>125.66816963993988</v>
      </c>
    </row>
    <row r="46" spans="1:9" ht="25.5" customHeight="1">
      <c r="A46" s="8" t="s">
        <v>91</v>
      </c>
      <c r="B46" s="22" t="s">
        <v>92</v>
      </c>
      <c r="C46" s="25">
        <v>0</v>
      </c>
      <c r="D46" s="25">
        <v>895.01</v>
      </c>
      <c r="E46" s="26">
        <v>895.01</v>
      </c>
      <c r="F46" s="25">
        <v>895</v>
      </c>
      <c r="G46" s="25"/>
      <c r="H46" s="25">
        <v>534.2</v>
      </c>
      <c r="I46" s="25"/>
    </row>
    <row r="47" spans="1:9" s="17" customFormat="1" ht="30" customHeight="1">
      <c r="A47" s="7" t="s">
        <v>24</v>
      </c>
      <c r="B47" s="5" t="s">
        <v>25</v>
      </c>
      <c r="C47" s="24">
        <f>C48+C49+C50</f>
        <v>16041</v>
      </c>
      <c r="D47" s="24">
        <f>D48+D49+D50</f>
        <v>72478.534</v>
      </c>
      <c r="E47" s="27">
        <f>E48+E49+E50</f>
        <v>55063.049000000006</v>
      </c>
      <c r="F47" s="24">
        <f>F48+F49+F50</f>
        <v>72400</v>
      </c>
      <c r="G47" s="24">
        <f t="shared" si="0"/>
        <v>99.8916451593792</v>
      </c>
      <c r="H47" s="24">
        <f>H48+H49+H50</f>
        <v>31672.492</v>
      </c>
      <c r="I47" s="24">
        <f aca="true" t="shared" si="1" ref="I47:I54">H47/C47*100</f>
        <v>197.44711676329405</v>
      </c>
    </row>
    <row r="48" spans="1:9" ht="12.75">
      <c r="A48" s="8" t="s">
        <v>26</v>
      </c>
      <c r="B48" s="6" t="s">
        <v>27</v>
      </c>
      <c r="C48" s="25">
        <v>55</v>
      </c>
      <c r="D48" s="25">
        <v>51616.952</v>
      </c>
      <c r="E48" s="26">
        <v>34770.285</v>
      </c>
      <c r="F48" s="25">
        <v>51600</v>
      </c>
      <c r="G48" s="25">
        <f t="shared" si="0"/>
        <v>99.96715807628472</v>
      </c>
      <c r="H48" s="25">
        <v>17120.692</v>
      </c>
      <c r="I48" s="25"/>
    </row>
    <row r="49" spans="1:9" ht="12.75">
      <c r="A49" s="8" t="s">
        <v>28</v>
      </c>
      <c r="B49" s="6" t="s">
        <v>29</v>
      </c>
      <c r="C49" s="25">
        <v>12730</v>
      </c>
      <c r="D49" s="25">
        <v>16427.024</v>
      </c>
      <c r="E49" s="26">
        <v>15937.601</v>
      </c>
      <c r="F49" s="25">
        <v>16400</v>
      </c>
      <c r="G49" s="25">
        <f t="shared" si="0"/>
        <v>99.83549059160076</v>
      </c>
      <c r="H49" s="25">
        <v>11395.8</v>
      </c>
      <c r="I49" s="25">
        <f t="shared" si="1"/>
        <v>89.51924587588374</v>
      </c>
    </row>
    <row r="50" spans="1:9" ht="12.75">
      <c r="A50" s="8" t="s">
        <v>54</v>
      </c>
      <c r="B50" s="6" t="s">
        <v>70</v>
      </c>
      <c r="C50" s="25">
        <v>3256</v>
      </c>
      <c r="D50" s="25">
        <v>4434.558</v>
      </c>
      <c r="E50" s="26">
        <v>4355.163</v>
      </c>
      <c r="F50" s="25">
        <v>4400</v>
      </c>
      <c r="G50" s="25">
        <f t="shared" si="0"/>
        <v>99.22071151172224</v>
      </c>
      <c r="H50" s="25">
        <v>3156</v>
      </c>
      <c r="I50" s="25">
        <f t="shared" si="1"/>
        <v>96.92874692874693</v>
      </c>
    </row>
    <row r="51" spans="1:9" s="17" customFormat="1" ht="12.75" hidden="1">
      <c r="A51" s="7"/>
      <c r="B51" s="5"/>
      <c r="C51" s="24"/>
      <c r="D51" s="33"/>
      <c r="E51" s="34"/>
      <c r="F51" s="33"/>
      <c r="G51" s="24"/>
      <c r="H51" s="24"/>
      <c r="I51" s="24"/>
    </row>
    <row r="52" spans="1:9" ht="12.75" hidden="1">
      <c r="A52" s="8"/>
      <c r="B52" s="2"/>
      <c r="C52" s="25"/>
      <c r="D52" s="31"/>
      <c r="E52" s="32"/>
      <c r="F52" s="31"/>
      <c r="G52" s="25"/>
      <c r="H52" s="25"/>
      <c r="I52" s="25"/>
    </row>
    <row r="53" spans="1:9" s="17" customFormat="1" ht="12.75">
      <c r="A53" s="7" t="s">
        <v>58</v>
      </c>
      <c r="B53" s="9" t="s">
        <v>61</v>
      </c>
      <c r="C53" s="24">
        <f>C54</f>
        <v>447.5</v>
      </c>
      <c r="D53" s="24">
        <f>D54</f>
        <v>447.5</v>
      </c>
      <c r="E53" s="24">
        <f>E54</f>
        <v>447.498</v>
      </c>
      <c r="F53" s="24">
        <f>F54</f>
        <v>447.5</v>
      </c>
      <c r="G53" s="24">
        <f t="shared" si="0"/>
        <v>100</v>
      </c>
      <c r="H53" s="24">
        <f>H54</f>
        <v>510.4</v>
      </c>
      <c r="I53" s="24">
        <f t="shared" si="1"/>
        <v>114.05586592178771</v>
      </c>
    </row>
    <row r="54" spans="1:9" ht="12.75">
      <c r="A54" s="8" t="s">
        <v>59</v>
      </c>
      <c r="B54" s="2" t="s">
        <v>60</v>
      </c>
      <c r="C54" s="25">
        <v>447.5</v>
      </c>
      <c r="D54" s="25">
        <v>447.5</v>
      </c>
      <c r="E54" s="26">
        <v>447.498</v>
      </c>
      <c r="F54" s="25">
        <v>447.5</v>
      </c>
      <c r="G54" s="25">
        <f t="shared" si="0"/>
        <v>100</v>
      </c>
      <c r="H54" s="25">
        <v>510.4</v>
      </c>
      <c r="I54" s="25">
        <f t="shared" si="1"/>
        <v>114.05586592178771</v>
      </c>
    </row>
    <row r="55" spans="1:9" s="17" customFormat="1" ht="12.75">
      <c r="A55" s="7" t="s">
        <v>67</v>
      </c>
      <c r="B55" s="9" t="s">
        <v>33</v>
      </c>
      <c r="C55" s="24">
        <f>C56+C57</f>
        <v>413.5</v>
      </c>
      <c r="D55" s="24">
        <f>D56</f>
        <v>403.5</v>
      </c>
      <c r="E55" s="27">
        <f>E56</f>
        <v>387.25</v>
      </c>
      <c r="F55" s="24">
        <f>F56</f>
        <v>403.5</v>
      </c>
      <c r="G55" s="24">
        <f t="shared" si="0"/>
        <v>100</v>
      </c>
      <c r="H55" s="24">
        <f>H56+H57</f>
        <v>219.5</v>
      </c>
      <c r="I55" s="24">
        <f>H55/C55*100</f>
        <v>53.08343409915357</v>
      </c>
    </row>
    <row r="56" spans="1:9" ht="12.75">
      <c r="A56" s="8" t="s">
        <v>68</v>
      </c>
      <c r="B56" s="2" t="s">
        <v>69</v>
      </c>
      <c r="C56" s="25">
        <v>213.5</v>
      </c>
      <c r="D56" s="25">
        <v>403.5</v>
      </c>
      <c r="E56" s="26">
        <v>387.25</v>
      </c>
      <c r="F56" s="25">
        <v>403.5</v>
      </c>
      <c r="G56" s="25">
        <f t="shared" si="0"/>
        <v>100</v>
      </c>
      <c r="H56" s="25">
        <v>219.5</v>
      </c>
      <c r="I56" s="25">
        <f>H56/C56*100</f>
        <v>102.81030444964871</v>
      </c>
    </row>
    <row r="57" spans="1:9" ht="12.75">
      <c r="A57" s="8" t="s">
        <v>107</v>
      </c>
      <c r="B57" s="28" t="s">
        <v>108</v>
      </c>
      <c r="C57" s="25">
        <v>200</v>
      </c>
      <c r="D57" s="25"/>
      <c r="E57" s="26"/>
      <c r="F57" s="25"/>
      <c r="G57" s="25"/>
      <c r="H57" s="25">
        <v>0</v>
      </c>
      <c r="I57" s="25">
        <f>H57/C57*100</f>
        <v>0</v>
      </c>
    </row>
    <row r="58" spans="1:9" s="17" customFormat="1" ht="1.5" customHeight="1">
      <c r="A58" s="7"/>
      <c r="B58" s="18"/>
      <c r="C58" s="24"/>
      <c r="D58" s="24"/>
      <c r="E58" s="24"/>
      <c r="F58" s="24"/>
      <c r="G58" s="24"/>
      <c r="H58" s="24"/>
      <c r="I58" s="24"/>
    </row>
    <row r="59" spans="1:9" ht="27.75" customHeight="1" hidden="1">
      <c r="A59" s="8"/>
      <c r="B59" s="14"/>
      <c r="C59" s="25"/>
      <c r="D59" s="25"/>
      <c r="E59" s="26"/>
      <c r="F59" s="25"/>
      <c r="G59" s="25"/>
      <c r="H59" s="25"/>
      <c r="I59" s="25"/>
    </row>
    <row r="60" spans="1:9" ht="12" customHeight="1">
      <c r="A60" s="8"/>
      <c r="B60" s="9" t="s">
        <v>57</v>
      </c>
      <c r="C60" s="24">
        <f>C35+C40+C47+C51+C53+C55+C44+C58</f>
        <v>23076.3</v>
      </c>
      <c r="D60" s="24">
        <f>D35+D40+D42+D44+D47+D51+D53+D55+D58</f>
        <v>84229.921</v>
      </c>
      <c r="E60" s="24">
        <f>E35+E40+E42+E44+E47+E51+E53+E55+E58</f>
        <v>63365.630000000005</v>
      </c>
      <c r="F60" s="24">
        <f>F35+F40+F42+F44+F47+F51+F53+F55+F58</f>
        <v>84004.8</v>
      </c>
      <c r="G60" s="25">
        <f t="shared" si="0"/>
        <v>99.7327303678701</v>
      </c>
      <c r="H60" s="35">
        <f>H35+H40+H42+H47+H51+H53+H55+H44+H58</f>
        <v>39356.092000000004</v>
      </c>
      <c r="I60" s="25">
        <f>H60/C60*100</f>
        <v>170.5476701204266</v>
      </c>
    </row>
    <row r="61" spans="1:10" ht="12.75">
      <c r="A61" s="1"/>
      <c r="B61" s="2" t="s">
        <v>47</v>
      </c>
      <c r="C61" s="25">
        <f>C34-C60</f>
        <v>0</v>
      </c>
      <c r="D61" s="25">
        <f>D34-D60</f>
        <v>-1272.1330300000118</v>
      </c>
      <c r="E61" s="25">
        <f>E34-E60</f>
        <v>-602.9601800000019</v>
      </c>
      <c r="F61" s="25">
        <f>F34-F60</f>
        <v>-748.3120300000155</v>
      </c>
      <c r="G61" s="25"/>
      <c r="H61" s="25">
        <f>H34-H60</f>
        <v>0</v>
      </c>
      <c r="I61" s="25"/>
      <c r="J61" s="3"/>
    </row>
    <row r="62" spans="2:6" ht="12.75">
      <c r="B62" s="4"/>
      <c r="F62" s="4"/>
    </row>
  </sheetData>
  <sheetProtection/>
  <mergeCells count="11">
    <mergeCell ref="A34:B34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0.2421875" style="0" customWidth="1"/>
    <col min="2" max="2" width="33.125" style="0" customWidth="1"/>
    <col min="3" max="3" width="12.25390625" style="0" customWidth="1"/>
    <col min="4" max="5" width="12.00390625" style="0" customWidth="1"/>
    <col min="6" max="6" width="11.625" style="0" customWidth="1"/>
    <col min="7" max="7" width="12.125" style="0" customWidth="1"/>
    <col min="8" max="8" width="11.375" style="0" customWidth="1"/>
    <col min="9" max="9" width="11.125" style="0" customWidth="1"/>
  </cols>
  <sheetData>
    <row r="2" spans="1:9" ht="12.75">
      <c r="A2" s="36" t="s">
        <v>110</v>
      </c>
      <c r="B2" s="36"/>
      <c r="C2" s="36"/>
      <c r="D2" s="36"/>
      <c r="E2" s="36"/>
      <c r="F2" s="36"/>
      <c r="G2" s="36"/>
      <c r="H2" s="36"/>
      <c r="I2" s="36"/>
    </row>
    <row r="4" spans="1:9" ht="12.75" customHeight="1">
      <c r="A4" s="37" t="s">
        <v>17</v>
      </c>
      <c r="B4" s="37" t="s">
        <v>18</v>
      </c>
      <c r="C4" s="38" t="s">
        <v>93</v>
      </c>
      <c r="D4" s="38" t="s">
        <v>94</v>
      </c>
      <c r="E4" s="40" t="s">
        <v>95</v>
      </c>
      <c r="F4" s="43" t="s">
        <v>96</v>
      </c>
      <c r="G4" s="44" t="s">
        <v>16</v>
      </c>
      <c r="H4" s="38" t="s">
        <v>97</v>
      </c>
      <c r="I4" s="38" t="s">
        <v>98</v>
      </c>
    </row>
    <row r="5" spans="1:9" ht="12.75">
      <c r="A5" s="37"/>
      <c r="B5" s="37"/>
      <c r="C5" s="39"/>
      <c r="D5" s="39"/>
      <c r="E5" s="41"/>
      <c r="F5" s="43"/>
      <c r="G5" s="45"/>
      <c r="H5" s="38"/>
      <c r="I5" s="38"/>
    </row>
    <row r="6" spans="1:9" ht="35.25" customHeight="1">
      <c r="A6" s="37"/>
      <c r="B6" s="37"/>
      <c r="C6" s="39"/>
      <c r="D6" s="39"/>
      <c r="E6" s="42"/>
      <c r="F6" s="43"/>
      <c r="G6" s="46"/>
      <c r="H6" s="38"/>
      <c r="I6" s="38"/>
    </row>
    <row r="7" spans="1:9" ht="12.75">
      <c r="A7" s="6"/>
      <c r="B7" s="5" t="s">
        <v>42</v>
      </c>
      <c r="C7" s="19">
        <f>C8+C9+C12+C13+C15+C17+C20+C10+C11+C22+C19+C21</f>
        <v>11834.8</v>
      </c>
      <c r="D7" s="19">
        <f>D8+D10+D11+D13+D14+D18+D23+D22+D9+D21</f>
        <v>12434.8</v>
      </c>
      <c r="E7" s="19">
        <f>E8+E9+E12+E13+E15+E17+E20+E10+E11+E22+E19+E23+E21+E16</f>
        <v>11029.25407</v>
      </c>
      <c r="F7" s="19">
        <f>F8+F9+F12+F13+F15+F17+F20+F10+F11+F22+F19+F23+F21+F16</f>
        <v>12021.2</v>
      </c>
      <c r="G7" s="21">
        <f>F7/D7*100</f>
        <v>96.67385080580308</v>
      </c>
      <c r="H7" s="19">
        <f>H8+H9+H12+H13+H15+H17+H20+H10+H11+H22+H19+H21+H16</f>
        <v>12270.8</v>
      </c>
      <c r="I7" s="21">
        <f>H7/C7*100</f>
        <v>103.68405042755265</v>
      </c>
    </row>
    <row r="8" spans="1:9" ht="20.25" customHeight="1">
      <c r="A8" s="10" t="s">
        <v>10</v>
      </c>
      <c r="B8" s="2" t="s">
        <v>0</v>
      </c>
      <c r="C8" s="20">
        <v>9349</v>
      </c>
      <c r="D8" s="20">
        <v>9349</v>
      </c>
      <c r="E8" s="20">
        <v>8166.8</v>
      </c>
      <c r="F8" s="20">
        <v>9000</v>
      </c>
      <c r="G8" s="20">
        <f>F8/D8*100</f>
        <v>96.26698042571398</v>
      </c>
      <c r="H8" s="20">
        <v>9564</v>
      </c>
      <c r="I8" s="20">
        <f>H8/C8*100</f>
        <v>102.29971119905872</v>
      </c>
    </row>
    <row r="9" spans="1:9" ht="22.5" customHeight="1">
      <c r="A9" s="2" t="s">
        <v>11</v>
      </c>
      <c r="B9" s="2" t="s">
        <v>1</v>
      </c>
      <c r="C9" s="20">
        <v>105</v>
      </c>
      <c r="D9" s="20">
        <v>105</v>
      </c>
      <c r="E9" s="20">
        <v>100.6</v>
      </c>
      <c r="F9" s="20">
        <v>100.6</v>
      </c>
      <c r="G9" s="20"/>
      <c r="H9" s="20">
        <v>121</v>
      </c>
      <c r="I9" s="20"/>
    </row>
    <row r="10" spans="1:9" ht="21" customHeight="1">
      <c r="A10" s="2" t="s">
        <v>48</v>
      </c>
      <c r="B10" s="2" t="s">
        <v>49</v>
      </c>
      <c r="C10" s="20">
        <v>680</v>
      </c>
      <c r="D10" s="20">
        <v>680</v>
      </c>
      <c r="E10" s="20">
        <v>529.2</v>
      </c>
      <c r="F10" s="20">
        <v>600</v>
      </c>
      <c r="G10" s="20">
        <f aca="true" t="shared" si="0" ref="G10:G33">F10/D10*100</f>
        <v>88.23529411764706</v>
      </c>
      <c r="H10" s="20">
        <v>482</v>
      </c>
      <c r="I10" s="20">
        <f>H10/C10*100</f>
        <v>70.88235294117648</v>
      </c>
    </row>
    <row r="11" spans="1:9" ht="22.5" customHeight="1">
      <c r="A11" s="2" t="s">
        <v>50</v>
      </c>
      <c r="B11" s="2" t="s">
        <v>51</v>
      </c>
      <c r="C11" s="20">
        <v>1094</v>
      </c>
      <c r="D11" s="20">
        <v>1094</v>
      </c>
      <c r="E11" s="20">
        <v>1281.9</v>
      </c>
      <c r="F11" s="20">
        <v>1300</v>
      </c>
      <c r="G11" s="20">
        <f t="shared" si="0"/>
        <v>118.82998171846435</v>
      </c>
      <c r="H11" s="20">
        <v>1200</v>
      </c>
      <c r="I11" s="20">
        <f>H11/C11*100</f>
        <v>109.68921389396709</v>
      </c>
    </row>
    <row r="12" spans="1:9" ht="12.75" customHeight="1" hidden="1">
      <c r="A12" s="2" t="s">
        <v>12</v>
      </c>
      <c r="B12" s="2" t="s">
        <v>2</v>
      </c>
      <c r="C12" s="20"/>
      <c r="D12" s="20"/>
      <c r="E12" s="20"/>
      <c r="F12" s="20"/>
      <c r="G12" s="20"/>
      <c r="H12" s="20"/>
      <c r="I12" s="20"/>
    </row>
    <row r="13" spans="1:9" ht="25.5" customHeight="1" hidden="1">
      <c r="A13" s="2" t="s">
        <v>13</v>
      </c>
      <c r="B13" s="6" t="s">
        <v>3</v>
      </c>
      <c r="C13" s="20">
        <v>0</v>
      </c>
      <c r="D13" s="20">
        <v>0</v>
      </c>
      <c r="E13" s="20">
        <v>-0.04593</v>
      </c>
      <c r="F13" s="20">
        <v>0</v>
      </c>
      <c r="G13" s="20"/>
      <c r="H13" s="20">
        <v>0</v>
      </c>
      <c r="I13" s="20"/>
    </row>
    <row r="14" spans="1:9" ht="12.75">
      <c r="A14" s="2" t="s">
        <v>14</v>
      </c>
      <c r="B14" s="2" t="s">
        <v>4</v>
      </c>
      <c r="C14" s="20">
        <f>C15+C17</f>
        <v>426.8</v>
      </c>
      <c r="D14" s="20">
        <f>D15+D17</f>
        <v>426.8</v>
      </c>
      <c r="E14" s="20">
        <f>E15+E17</f>
        <v>377.20000000000005</v>
      </c>
      <c r="F14" s="20">
        <f>F15+F17</f>
        <v>447</v>
      </c>
      <c r="G14" s="20"/>
      <c r="H14" s="20">
        <f>H15+H17+H16</f>
        <v>522</v>
      </c>
      <c r="I14" s="20"/>
    </row>
    <row r="15" spans="1:9" ht="35.25" customHeight="1">
      <c r="A15" s="2" t="s">
        <v>73</v>
      </c>
      <c r="B15" s="6" t="s">
        <v>5</v>
      </c>
      <c r="C15" s="20">
        <v>156.8</v>
      </c>
      <c r="D15" s="20">
        <v>156.8</v>
      </c>
      <c r="E15" s="20">
        <v>73.6</v>
      </c>
      <c r="F15" s="20">
        <v>117</v>
      </c>
      <c r="G15" s="20">
        <f t="shared" si="0"/>
        <v>74.61734693877551</v>
      </c>
      <c r="H15" s="20">
        <v>58</v>
      </c>
      <c r="I15" s="20">
        <f>H15/C15*100</f>
        <v>36.98979591836735</v>
      </c>
    </row>
    <row r="16" spans="1:9" ht="50.25" customHeight="1">
      <c r="A16" s="2" t="s">
        <v>86</v>
      </c>
      <c r="B16" s="6" t="s">
        <v>99</v>
      </c>
      <c r="C16" s="20"/>
      <c r="D16" s="20"/>
      <c r="E16" s="20">
        <v>39.8</v>
      </c>
      <c r="F16" s="20">
        <v>39.8</v>
      </c>
      <c r="G16" s="20"/>
      <c r="H16" s="20">
        <v>39</v>
      </c>
      <c r="I16" s="20"/>
    </row>
    <row r="17" spans="1:9" ht="21.75" customHeight="1">
      <c r="A17" s="2" t="s">
        <v>109</v>
      </c>
      <c r="B17" s="2" t="s">
        <v>6</v>
      </c>
      <c r="C17" s="20">
        <v>270</v>
      </c>
      <c r="D17" s="20">
        <v>270</v>
      </c>
      <c r="E17" s="20">
        <v>303.6</v>
      </c>
      <c r="F17" s="20">
        <v>330</v>
      </c>
      <c r="G17" s="20">
        <f t="shared" si="0"/>
        <v>122.22222222222223</v>
      </c>
      <c r="H17" s="20">
        <v>425</v>
      </c>
      <c r="I17" s="20">
        <f>H17/C17*100</f>
        <v>157.40740740740742</v>
      </c>
    </row>
    <row r="18" spans="1:9" ht="28.5" customHeight="1">
      <c r="A18" s="2" t="s">
        <v>15</v>
      </c>
      <c r="B18" s="6" t="s">
        <v>7</v>
      </c>
      <c r="C18" s="20">
        <f>C19+C20</f>
        <v>150</v>
      </c>
      <c r="D18" s="20">
        <f>D19+D20</f>
        <v>750</v>
      </c>
      <c r="E18" s="20">
        <f>E19+E20</f>
        <v>515.1</v>
      </c>
      <c r="F18" s="20">
        <f>F19+F20</f>
        <v>515.1</v>
      </c>
      <c r="G18" s="20"/>
      <c r="H18" s="20"/>
      <c r="I18" s="20"/>
    </row>
    <row r="19" spans="1:9" ht="21.75" customHeight="1">
      <c r="A19" s="2" t="s">
        <v>77</v>
      </c>
      <c r="B19" s="6" t="s">
        <v>8</v>
      </c>
      <c r="C19" s="20"/>
      <c r="D19" s="20"/>
      <c r="E19" s="20">
        <v>339.2</v>
      </c>
      <c r="F19" s="20">
        <v>339.2</v>
      </c>
      <c r="G19" s="20"/>
      <c r="H19" s="20"/>
      <c r="I19" s="20"/>
    </row>
    <row r="20" spans="1:9" ht="38.25">
      <c r="A20" s="2" t="s">
        <v>100</v>
      </c>
      <c r="B20" s="6" t="s">
        <v>9</v>
      </c>
      <c r="C20" s="20">
        <v>150</v>
      </c>
      <c r="D20" s="20">
        <v>750</v>
      </c>
      <c r="E20" s="20">
        <v>175.9</v>
      </c>
      <c r="F20" s="20">
        <v>175.9</v>
      </c>
      <c r="G20" s="20">
        <f t="shared" si="0"/>
        <v>23.453333333333333</v>
      </c>
      <c r="H20" s="20">
        <v>300</v>
      </c>
      <c r="I20" s="20"/>
    </row>
    <row r="21" spans="1:9" ht="15.75" customHeight="1">
      <c r="A21" s="2" t="s">
        <v>90</v>
      </c>
      <c r="B21" s="11" t="s">
        <v>78</v>
      </c>
      <c r="C21" s="20">
        <v>30</v>
      </c>
      <c r="D21" s="20">
        <v>30</v>
      </c>
      <c r="E21" s="20"/>
      <c r="F21" s="20"/>
      <c r="G21" s="20"/>
      <c r="H21" s="20"/>
      <c r="I21" s="20"/>
    </row>
    <row r="22" spans="1:9" ht="12.75">
      <c r="A22" s="2" t="s">
        <v>52</v>
      </c>
      <c r="B22" s="11" t="s">
        <v>53</v>
      </c>
      <c r="C22" s="20"/>
      <c r="D22" s="20"/>
      <c r="E22" s="20">
        <v>18.7</v>
      </c>
      <c r="F22" s="20">
        <v>18.7</v>
      </c>
      <c r="G22" s="20"/>
      <c r="H22" s="20">
        <v>81.8</v>
      </c>
      <c r="I22" s="20"/>
    </row>
    <row r="23" spans="1:9" ht="0.75" customHeight="1" hidden="1">
      <c r="A23" s="2"/>
      <c r="B23" s="11" t="s">
        <v>64</v>
      </c>
      <c r="C23" s="20"/>
      <c r="D23" s="20"/>
      <c r="E23" s="20"/>
      <c r="F23" s="20"/>
      <c r="G23" s="20"/>
      <c r="H23" s="20"/>
      <c r="I23" s="20"/>
    </row>
    <row r="24" spans="1:9" ht="12.75">
      <c r="A24" s="9" t="s">
        <v>37</v>
      </c>
      <c r="B24" s="12" t="s">
        <v>38</v>
      </c>
      <c r="C24" s="21">
        <f>C25+C28+C29+C30+C31</f>
        <v>13473.4</v>
      </c>
      <c r="D24" s="21">
        <f>D25+D28+D29+D30+D31+D32</f>
        <v>45253.105970000004</v>
      </c>
      <c r="E24" s="21">
        <f>E25+E28+E29+E30+E31+E32</f>
        <v>42067.00817</v>
      </c>
      <c r="F24" s="21">
        <f>F25+F28+F29+F30+F31+F32</f>
        <v>45253.105970000004</v>
      </c>
      <c r="G24" s="21">
        <f t="shared" si="0"/>
        <v>100</v>
      </c>
      <c r="H24" s="21">
        <f>H25+H28+H29+H30+H31</f>
        <v>10805.5</v>
      </c>
      <c r="I24" s="21">
        <f>H24/C24*100</f>
        <v>80.19876200513605</v>
      </c>
    </row>
    <row r="25" spans="1:9" ht="12.75">
      <c r="A25" s="2" t="s">
        <v>39</v>
      </c>
      <c r="B25" s="11" t="s">
        <v>46</v>
      </c>
      <c r="C25" s="20">
        <f>C26+C27</f>
        <v>11577</v>
      </c>
      <c r="D25" s="20">
        <f>D26+D27</f>
        <v>21386</v>
      </c>
      <c r="E25" s="20">
        <f>E26+E27</f>
        <v>20488.6</v>
      </c>
      <c r="F25" s="20">
        <f>F26+F27</f>
        <v>21386</v>
      </c>
      <c r="G25" s="20">
        <f t="shared" si="0"/>
        <v>100</v>
      </c>
      <c r="H25" s="20">
        <f>H26+H27</f>
        <v>9063</v>
      </c>
      <c r="I25" s="20">
        <f>H25/C25*100</f>
        <v>78.28452967089919</v>
      </c>
    </row>
    <row r="26" spans="1:9" ht="12.75">
      <c r="A26" s="2" t="s">
        <v>75</v>
      </c>
      <c r="B26" s="11" t="s">
        <v>44</v>
      </c>
      <c r="C26" s="20">
        <v>11577</v>
      </c>
      <c r="D26" s="20">
        <v>11577</v>
      </c>
      <c r="E26" s="20">
        <v>10779.6</v>
      </c>
      <c r="F26" s="20">
        <v>11577</v>
      </c>
      <c r="G26" s="20"/>
      <c r="H26" s="20">
        <v>9063</v>
      </c>
      <c r="I26" s="20"/>
    </row>
    <row r="27" spans="1:9" ht="15" customHeight="1">
      <c r="A27" s="2" t="s">
        <v>74</v>
      </c>
      <c r="B27" s="11" t="s">
        <v>45</v>
      </c>
      <c r="C27" s="20">
        <v>0</v>
      </c>
      <c r="D27" s="20">
        <v>9809</v>
      </c>
      <c r="E27" s="20">
        <v>9709</v>
      </c>
      <c r="F27" s="20">
        <v>9809</v>
      </c>
      <c r="G27" s="20">
        <f t="shared" si="0"/>
        <v>100</v>
      </c>
      <c r="H27" s="20">
        <v>0</v>
      </c>
      <c r="I27" s="20"/>
    </row>
    <row r="28" spans="1:9" ht="12.75">
      <c r="A28" s="2" t="s">
        <v>40</v>
      </c>
      <c r="B28" s="11" t="s">
        <v>35</v>
      </c>
      <c r="C28" s="20">
        <v>1524.4</v>
      </c>
      <c r="D28" s="20">
        <v>21649.16497</v>
      </c>
      <c r="E28" s="20">
        <v>20493.99217</v>
      </c>
      <c r="F28" s="20">
        <v>21649.16497</v>
      </c>
      <c r="G28" s="20">
        <f t="shared" si="0"/>
        <v>100</v>
      </c>
      <c r="H28" s="20">
        <v>1458.5</v>
      </c>
      <c r="I28" s="20">
        <f>H28/C28*100</f>
        <v>95.67698766727892</v>
      </c>
    </row>
    <row r="29" spans="1:9" ht="12.75">
      <c r="A29" s="2" t="s">
        <v>41</v>
      </c>
      <c r="B29" s="11" t="s">
        <v>36</v>
      </c>
      <c r="C29" s="20">
        <v>372</v>
      </c>
      <c r="D29" s="20">
        <v>293.44</v>
      </c>
      <c r="E29" s="20">
        <v>264.84</v>
      </c>
      <c r="F29" s="20">
        <v>293.44</v>
      </c>
      <c r="G29" s="20">
        <f t="shared" si="0"/>
        <v>100</v>
      </c>
      <c r="H29" s="20">
        <v>284</v>
      </c>
      <c r="I29" s="20">
        <f>H29/C29*100</f>
        <v>76.34408602150538</v>
      </c>
    </row>
    <row r="30" spans="1:9" ht="12.75">
      <c r="A30" s="13" t="s">
        <v>43</v>
      </c>
      <c r="B30" s="6" t="s">
        <v>34</v>
      </c>
      <c r="C30" s="20"/>
      <c r="D30" s="20">
        <v>1712.925</v>
      </c>
      <c r="E30" s="20">
        <v>608</v>
      </c>
      <c r="F30" s="20">
        <v>1712.925</v>
      </c>
      <c r="G30" s="20">
        <f t="shared" si="0"/>
        <v>100</v>
      </c>
      <c r="H30" s="20"/>
      <c r="I30" s="20"/>
    </row>
    <row r="31" spans="1:9" ht="25.5" customHeight="1" hidden="1">
      <c r="A31" s="13" t="s">
        <v>76</v>
      </c>
      <c r="B31" s="6" t="s">
        <v>64</v>
      </c>
      <c r="C31" s="20"/>
      <c r="D31" s="20">
        <v>0</v>
      </c>
      <c r="E31" s="20"/>
      <c r="F31" s="20"/>
      <c r="G31" s="20" t="e">
        <f t="shared" si="0"/>
        <v>#DIV/0!</v>
      </c>
      <c r="H31" s="20"/>
      <c r="I31" s="20"/>
    </row>
    <row r="32" spans="1:9" ht="12.75">
      <c r="A32" s="13" t="s">
        <v>101</v>
      </c>
      <c r="B32" s="6" t="s">
        <v>102</v>
      </c>
      <c r="C32" s="20"/>
      <c r="D32" s="20">
        <v>211.576</v>
      </c>
      <c r="E32" s="20">
        <v>211.576</v>
      </c>
      <c r="F32" s="20">
        <v>211.576</v>
      </c>
      <c r="G32" s="20">
        <f t="shared" si="0"/>
        <v>100</v>
      </c>
      <c r="H32" s="20"/>
      <c r="I32" s="20"/>
    </row>
    <row r="33" spans="1:9" ht="25.5" customHeight="1">
      <c r="A33" s="47" t="s">
        <v>19</v>
      </c>
      <c r="B33" s="48"/>
      <c r="C33" s="23">
        <f>C7+C24</f>
        <v>25308.199999999997</v>
      </c>
      <c r="D33" s="23">
        <f>D7+D24</f>
        <v>57687.90597000001</v>
      </c>
      <c r="E33" s="23">
        <f>E7+E24</f>
        <v>53096.262240000004</v>
      </c>
      <c r="F33" s="23">
        <f>F7+F24</f>
        <v>57274.30597</v>
      </c>
      <c r="G33" s="23">
        <f t="shared" si="0"/>
        <v>99.28303863167595</v>
      </c>
      <c r="H33" s="23">
        <f>H7+H24</f>
        <v>23076.3</v>
      </c>
      <c r="I33" s="23">
        <f>H33/C33*100</f>
        <v>91.18111916295905</v>
      </c>
    </row>
    <row r="34" spans="1:9" s="17" customFormat="1" ht="0.75" customHeight="1">
      <c r="A34" s="7" t="s">
        <v>20</v>
      </c>
      <c r="B34" s="5" t="s">
        <v>21</v>
      </c>
      <c r="C34" s="24">
        <f>C35+C36+C37+C38</f>
        <v>4179</v>
      </c>
      <c r="D34" s="24">
        <f>D35+D36+D37+D38</f>
        <v>5713.877</v>
      </c>
      <c r="E34" s="24">
        <f>E35+E36+E37+E38</f>
        <v>5368.398</v>
      </c>
      <c r="F34" s="24">
        <f>F35+F36+F37+F38</f>
        <v>5713.9</v>
      </c>
      <c r="G34" s="24">
        <f aca="true" t="shared" si="1" ref="G34:G59">F34/D34*100</f>
        <v>100.00040252879086</v>
      </c>
      <c r="H34" s="24">
        <f>H35+H36+H38+H37</f>
        <v>4360</v>
      </c>
      <c r="I34" s="24">
        <f>H34/C34*100</f>
        <v>104.33117970806414</v>
      </c>
    </row>
    <row r="35" spans="1:9" ht="25.5" hidden="1">
      <c r="A35" s="8" t="s">
        <v>22</v>
      </c>
      <c r="B35" s="6" t="s">
        <v>23</v>
      </c>
      <c r="C35" s="25">
        <v>4029</v>
      </c>
      <c r="D35" s="25">
        <v>4072.301</v>
      </c>
      <c r="E35" s="26">
        <v>3794.021</v>
      </c>
      <c r="F35" s="25">
        <v>4072.3</v>
      </c>
      <c r="G35" s="25">
        <f t="shared" si="1"/>
        <v>99.9999754438584</v>
      </c>
      <c r="H35" s="25">
        <v>4029</v>
      </c>
      <c r="I35" s="25">
        <f>H35/C35*100</f>
        <v>100</v>
      </c>
    </row>
    <row r="36" spans="1:9" ht="0.75" customHeight="1" hidden="1">
      <c r="A36" s="8" t="s">
        <v>83</v>
      </c>
      <c r="B36" s="16"/>
      <c r="C36" s="25"/>
      <c r="D36" s="25"/>
      <c r="E36" s="26"/>
      <c r="F36" s="25"/>
      <c r="G36" s="25"/>
      <c r="H36" s="25">
        <v>0</v>
      </c>
      <c r="I36" s="25"/>
    </row>
    <row r="37" spans="1:9" ht="12.75" hidden="1">
      <c r="A37" s="8" t="s">
        <v>65</v>
      </c>
      <c r="B37" s="6" t="s">
        <v>66</v>
      </c>
      <c r="C37" s="25">
        <v>100</v>
      </c>
      <c r="D37" s="25">
        <v>1591.576</v>
      </c>
      <c r="E37" s="26">
        <v>1574.377</v>
      </c>
      <c r="F37" s="25">
        <v>1591.6</v>
      </c>
      <c r="G37" s="25">
        <f>F37/D37*100</f>
        <v>100.00150793930041</v>
      </c>
      <c r="H37" s="25">
        <v>321</v>
      </c>
      <c r="I37" s="25"/>
    </row>
    <row r="38" spans="1:9" ht="12.75" hidden="1">
      <c r="A38" s="8" t="s">
        <v>88</v>
      </c>
      <c r="B38" s="6" t="s">
        <v>89</v>
      </c>
      <c r="C38" s="25">
        <v>50</v>
      </c>
      <c r="D38" s="25">
        <v>50</v>
      </c>
      <c r="E38" s="26">
        <v>0</v>
      </c>
      <c r="F38" s="25">
        <v>50</v>
      </c>
      <c r="G38" s="25"/>
      <c r="H38" s="25">
        <v>10</v>
      </c>
      <c r="I38" s="25"/>
    </row>
    <row r="39" spans="1:9" s="17" customFormat="1" ht="13.5" customHeight="1" hidden="1">
      <c r="A39" s="7" t="s">
        <v>55</v>
      </c>
      <c r="B39" s="5" t="s">
        <v>62</v>
      </c>
      <c r="C39" s="24">
        <f>C40</f>
        <v>272</v>
      </c>
      <c r="D39" s="24">
        <f>D40</f>
        <v>248.2</v>
      </c>
      <c r="E39" s="27">
        <f>E40</f>
        <v>219.6</v>
      </c>
      <c r="F39" s="24">
        <f>F40</f>
        <v>248.2</v>
      </c>
      <c r="G39" s="24">
        <f t="shared" si="1"/>
        <v>100</v>
      </c>
      <c r="H39" s="24">
        <f>H40</f>
        <v>284</v>
      </c>
      <c r="I39" s="24">
        <f>H39/C39*100</f>
        <v>104.41176470588236</v>
      </c>
    </row>
    <row r="40" spans="1:9" ht="30" customHeight="1" hidden="1">
      <c r="A40" s="8" t="s">
        <v>56</v>
      </c>
      <c r="B40" s="6" t="s">
        <v>63</v>
      </c>
      <c r="C40" s="25">
        <v>272</v>
      </c>
      <c r="D40" s="25">
        <v>248.2</v>
      </c>
      <c r="E40" s="26">
        <v>219.6</v>
      </c>
      <c r="F40" s="25">
        <v>248.2</v>
      </c>
      <c r="G40" s="25">
        <f t="shared" si="1"/>
        <v>100</v>
      </c>
      <c r="H40" s="25">
        <v>284</v>
      </c>
      <c r="I40" s="25">
        <f>H40/C40*100</f>
        <v>104.41176470588236</v>
      </c>
    </row>
    <row r="41" spans="1:9" ht="24" customHeight="1" hidden="1">
      <c r="A41" s="7" t="s">
        <v>103</v>
      </c>
      <c r="B41" s="5" t="s">
        <v>105</v>
      </c>
      <c r="C41" s="24"/>
      <c r="D41" s="24">
        <f>D42</f>
        <v>27.5</v>
      </c>
      <c r="E41" s="24">
        <f>E42</f>
        <v>27.5</v>
      </c>
      <c r="F41" s="24">
        <f>F42</f>
        <v>27.5</v>
      </c>
      <c r="G41" s="24"/>
      <c r="H41" s="24"/>
      <c r="I41" s="24"/>
    </row>
    <row r="42" spans="1:9" ht="54" customHeight="1" hidden="1">
      <c r="A42" s="8" t="s">
        <v>104</v>
      </c>
      <c r="B42" s="16" t="s">
        <v>106</v>
      </c>
      <c r="C42" s="25"/>
      <c r="D42" s="25">
        <v>27.5</v>
      </c>
      <c r="E42" s="26">
        <v>27.5</v>
      </c>
      <c r="F42" s="25">
        <v>27.5</v>
      </c>
      <c r="G42" s="25"/>
      <c r="H42" s="25"/>
      <c r="I42" s="25"/>
    </row>
    <row r="43" spans="1:9" s="17" customFormat="1" ht="16.5" customHeight="1" hidden="1">
      <c r="A43" s="7" t="s">
        <v>71</v>
      </c>
      <c r="B43" s="15" t="s">
        <v>84</v>
      </c>
      <c r="C43" s="24">
        <f>C44+C45</f>
        <v>1746.2</v>
      </c>
      <c r="D43" s="24">
        <f>D44+D45</f>
        <v>3684.2</v>
      </c>
      <c r="E43" s="24">
        <f>E44+E45</f>
        <v>2695.7000000000003</v>
      </c>
      <c r="F43" s="24">
        <f>F44+F45</f>
        <v>3684.2</v>
      </c>
      <c r="G43" s="24"/>
      <c r="H43" s="24">
        <f>H44+H45</f>
        <v>1530.3</v>
      </c>
      <c r="I43" s="24">
        <f>H43/C43*100</f>
        <v>87.63600962089107</v>
      </c>
    </row>
    <row r="44" spans="1:9" ht="25.5" customHeight="1" hidden="1">
      <c r="A44" s="8" t="s">
        <v>72</v>
      </c>
      <c r="B44" s="16" t="s">
        <v>85</v>
      </c>
      <c r="C44" s="25">
        <v>1596.2</v>
      </c>
      <c r="D44" s="25">
        <v>2483</v>
      </c>
      <c r="E44" s="26">
        <v>2334.4</v>
      </c>
      <c r="F44" s="25">
        <v>2483</v>
      </c>
      <c r="G44" s="25"/>
      <c r="H44" s="25">
        <v>1530.3</v>
      </c>
      <c r="I44" s="25">
        <f>H44/C44*100</f>
        <v>95.87144468111765</v>
      </c>
    </row>
    <row r="45" spans="1:9" ht="25.5" customHeight="1" hidden="1">
      <c r="A45" s="8" t="s">
        <v>91</v>
      </c>
      <c r="B45" s="22" t="s">
        <v>92</v>
      </c>
      <c r="C45" s="25">
        <v>150</v>
      </c>
      <c r="D45" s="25">
        <v>1201.2</v>
      </c>
      <c r="E45" s="26">
        <v>361.3</v>
      </c>
      <c r="F45" s="25">
        <v>1201.2</v>
      </c>
      <c r="G45" s="25"/>
      <c r="H45" s="25"/>
      <c r="I45" s="25"/>
    </row>
    <row r="46" spans="1:9" s="17" customFormat="1" ht="21.75" customHeight="1" hidden="1">
      <c r="A46" s="7" t="s">
        <v>24</v>
      </c>
      <c r="B46" s="5" t="s">
        <v>25</v>
      </c>
      <c r="C46" s="24">
        <f>C47+C48+C49</f>
        <v>15554</v>
      </c>
      <c r="D46" s="24">
        <f>D47+D48+D49</f>
        <v>44884.200000000004</v>
      </c>
      <c r="E46" s="27">
        <f>E47+E48+E49</f>
        <v>41144.6</v>
      </c>
      <c r="F46" s="24">
        <f>F47+F48+F49</f>
        <v>42803.6</v>
      </c>
      <c r="G46" s="24">
        <f t="shared" si="1"/>
        <v>95.36451579843241</v>
      </c>
      <c r="H46" s="24">
        <f>H47+H48+H49</f>
        <v>15741</v>
      </c>
      <c r="I46" s="24">
        <f aca="true" t="shared" si="2" ref="I46:I53">H46/C46*100</f>
        <v>101.2022630834512</v>
      </c>
    </row>
    <row r="47" spans="1:9" ht="12.75" hidden="1">
      <c r="A47" s="8" t="s">
        <v>26</v>
      </c>
      <c r="B47" s="6" t="s">
        <v>27</v>
      </c>
      <c r="C47" s="25">
        <v>55</v>
      </c>
      <c r="D47" s="25">
        <v>20268.2</v>
      </c>
      <c r="E47" s="26">
        <v>19141.7</v>
      </c>
      <c r="F47" s="25">
        <v>20268.2</v>
      </c>
      <c r="G47" s="25">
        <f t="shared" si="1"/>
        <v>100</v>
      </c>
      <c r="H47" s="25">
        <v>55</v>
      </c>
      <c r="I47" s="25"/>
    </row>
    <row r="48" spans="1:9" ht="12.75" hidden="1">
      <c r="A48" s="8" t="s">
        <v>28</v>
      </c>
      <c r="B48" s="6" t="s">
        <v>29</v>
      </c>
      <c r="C48" s="25">
        <v>12620</v>
      </c>
      <c r="D48" s="25">
        <v>21062.4</v>
      </c>
      <c r="E48" s="26">
        <v>18638.5</v>
      </c>
      <c r="F48" s="25">
        <v>18981.8</v>
      </c>
      <c r="G48" s="25">
        <f t="shared" si="1"/>
        <v>90.12173351564873</v>
      </c>
      <c r="H48" s="25">
        <v>12730</v>
      </c>
      <c r="I48" s="25">
        <f t="shared" si="2"/>
        <v>100.8716323296355</v>
      </c>
    </row>
    <row r="49" spans="1:9" ht="12.75" hidden="1">
      <c r="A49" s="8" t="s">
        <v>54</v>
      </c>
      <c r="B49" s="6" t="s">
        <v>70</v>
      </c>
      <c r="C49" s="25">
        <v>2879</v>
      </c>
      <c r="D49" s="25">
        <v>3553.6</v>
      </c>
      <c r="E49" s="26">
        <v>3364.4</v>
      </c>
      <c r="F49" s="25">
        <v>3553.6</v>
      </c>
      <c r="G49" s="25">
        <f t="shared" si="1"/>
        <v>100</v>
      </c>
      <c r="H49" s="25">
        <v>2956</v>
      </c>
      <c r="I49" s="25">
        <f t="shared" si="2"/>
        <v>102.67453977075374</v>
      </c>
    </row>
    <row r="50" spans="1:9" s="17" customFormat="1" ht="12.75" hidden="1">
      <c r="A50" s="7" t="s">
        <v>30</v>
      </c>
      <c r="B50" s="5" t="s">
        <v>87</v>
      </c>
      <c r="C50" s="24">
        <f>C51</f>
        <v>3587</v>
      </c>
      <c r="D50" s="24">
        <f>D51</f>
        <v>4146.9</v>
      </c>
      <c r="E50" s="27">
        <f>E51</f>
        <v>4146.9</v>
      </c>
      <c r="F50" s="24">
        <f>F51</f>
        <v>4146.9</v>
      </c>
      <c r="G50" s="24">
        <f t="shared" si="1"/>
        <v>100</v>
      </c>
      <c r="H50" s="24">
        <f>H51</f>
        <v>0</v>
      </c>
      <c r="I50" s="24">
        <f t="shared" si="2"/>
        <v>0</v>
      </c>
    </row>
    <row r="51" spans="1:9" ht="12.75" hidden="1">
      <c r="A51" s="8" t="s">
        <v>31</v>
      </c>
      <c r="B51" s="2" t="s">
        <v>32</v>
      </c>
      <c r="C51" s="25">
        <v>3587</v>
      </c>
      <c r="D51" s="25">
        <v>4146.9</v>
      </c>
      <c r="E51" s="26">
        <v>4146.9</v>
      </c>
      <c r="F51" s="25">
        <v>4146.9</v>
      </c>
      <c r="G51" s="25">
        <f t="shared" si="1"/>
        <v>100</v>
      </c>
      <c r="H51" s="25">
        <v>0</v>
      </c>
      <c r="I51" s="25">
        <f t="shared" si="2"/>
        <v>0</v>
      </c>
    </row>
    <row r="52" spans="1:9" s="17" customFormat="1" ht="12.75" hidden="1">
      <c r="A52" s="7" t="s">
        <v>58</v>
      </c>
      <c r="B52" s="9" t="s">
        <v>61</v>
      </c>
      <c r="C52" s="24">
        <f>C53</f>
        <v>250</v>
      </c>
      <c r="D52" s="24">
        <f>D53</f>
        <v>380</v>
      </c>
      <c r="E52" s="24">
        <f>E53</f>
        <v>372.9</v>
      </c>
      <c r="F52" s="24">
        <f>F53</f>
        <v>380</v>
      </c>
      <c r="G52" s="24">
        <f t="shared" si="1"/>
        <v>100</v>
      </c>
      <c r="H52" s="24">
        <f>H53</f>
        <v>447.5</v>
      </c>
      <c r="I52" s="24">
        <f t="shared" si="2"/>
        <v>179</v>
      </c>
    </row>
    <row r="53" spans="1:9" ht="12.75" hidden="1">
      <c r="A53" s="8" t="s">
        <v>59</v>
      </c>
      <c r="B53" s="2" t="s">
        <v>60</v>
      </c>
      <c r="C53" s="25">
        <v>250</v>
      </c>
      <c r="D53" s="25">
        <v>380</v>
      </c>
      <c r="E53" s="26">
        <v>372.9</v>
      </c>
      <c r="F53" s="25">
        <v>380</v>
      </c>
      <c r="G53" s="25">
        <f t="shared" si="1"/>
        <v>100</v>
      </c>
      <c r="H53" s="25">
        <v>447.5</v>
      </c>
      <c r="I53" s="25">
        <f t="shared" si="2"/>
        <v>179</v>
      </c>
    </row>
    <row r="54" spans="1:9" s="17" customFormat="1" ht="12.75" hidden="1">
      <c r="A54" s="7" t="s">
        <v>67</v>
      </c>
      <c r="B54" s="9" t="s">
        <v>33</v>
      </c>
      <c r="C54" s="24">
        <f>C55</f>
        <v>150</v>
      </c>
      <c r="D54" s="24">
        <f>D55</f>
        <v>200</v>
      </c>
      <c r="E54" s="27">
        <f>E55</f>
        <v>173.8</v>
      </c>
      <c r="F54" s="24">
        <f>F55</f>
        <v>200</v>
      </c>
      <c r="G54" s="24">
        <f t="shared" si="1"/>
        <v>100</v>
      </c>
      <c r="H54" s="24">
        <f>H55+H56</f>
        <v>413.5</v>
      </c>
      <c r="I54" s="24">
        <f>H54/C54*100</f>
        <v>275.6666666666667</v>
      </c>
    </row>
    <row r="55" spans="1:9" ht="12.75" hidden="1">
      <c r="A55" s="8" t="s">
        <v>68</v>
      </c>
      <c r="B55" s="2" t="s">
        <v>69</v>
      </c>
      <c r="C55" s="25">
        <v>150</v>
      </c>
      <c r="D55" s="25">
        <v>200</v>
      </c>
      <c r="E55" s="26">
        <v>173.8</v>
      </c>
      <c r="F55" s="25">
        <v>200</v>
      </c>
      <c r="G55" s="25">
        <f t="shared" si="1"/>
        <v>100</v>
      </c>
      <c r="H55" s="25">
        <v>213.5</v>
      </c>
      <c r="I55" s="25">
        <f>H55/C55*100</f>
        <v>142.33333333333334</v>
      </c>
    </row>
    <row r="56" spans="1:9" ht="12.75" hidden="1">
      <c r="A56" s="8" t="s">
        <v>107</v>
      </c>
      <c r="B56" s="28" t="s">
        <v>108</v>
      </c>
      <c r="C56" s="25"/>
      <c r="D56" s="25"/>
      <c r="E56" s="26"/>
      <c r="F56" s="25"/>
      <c r="G56" s="25"/>
      <c r="H56" s="25">
        <v>200</v>
      </c>
      <c r="I56" s="25"/>
    </row>
    <row r="57" spans="1:9" s="17" customFormat="1" ht="25.5" hidden="1">
      <c r="A57" s="7" t="s">
        <v>79</v>
      </c>
      <c r="B57" s="18" t="s">
        <v>81</v>
      </c>
      <c r="C57" s="24">
        <f>C58</f>
        <v>70</v>
      </c>
      <c r="D57" s="24">
        <f>D58</f>
        <v>70</v>
      </c>
      <c r="E57" s="24">
        <f>E58</f>
        <v>0</v>
      </c>
      <c r="F57" s="24">
        <f>F58</f>
        <v>70</v>
      </c>
      <c r="G57" s="24">
        <f t="shared" si="1"/>
        <v>100</v>
      </c>
      <c r="H57" s="24">
        <f>H58</f>
        <v>0</v>
      </c>
      <c r="I57" s="24">
        <f>H57/C57*100</f>
        <v>0</v>
      </c>
    </row>
    <row r="58" spans="1:9" ht="27.75" customHeight="1" hidden="1">
      <c r="A58" s="8" t="s">
        <v>80</v>
      </c>
      <c r="B58" s="14" t="s">
        <v>82</v>
      </c>
      <c r="C58" s="25">
        <v>70</v>
      </c>
      <c r="D58" s="25">
        <v>70</v>
      </c>
      <c r="E58" s="26">
        <v>0</v>
      </c>
      <c r="F58" s="25">
        <v>70</v>
      </c>
      <c r="G58" s="25">
        <f t="shared" si="1"/>
        <v>100</v>
      </c>
      <c r="H58" s="25">
        <v>0</v>
      </c>
      <c r="I58" s="25">
        <f>H58/C58*100</f>
        <v>0</v>
      </c>
    </row>
    <row r="59" spans="1:9" ht="12" customHeight="1" hidden="1">
      <c r="A59" s="8"/>
      <c r="B59" s="9" t="s">
        <v>57</v>
      </c>
      <c r="C59" s="24">
        <f>C34+C39+C46+C50+C52+C54+C43+C57</f>
        <v>25808.2</v>
      </c>
      <c r="D59" s="24">
        <f>D34+D39+D41+D43+D46+D50+D52+D54+D57</f>
        <v>59354.87700000001</v>
      </c>
      <c r="E59" s="24">
        <f>E34+E39+E41+E43+E46+E50+E52+E54+E57</f>
        <v>54149.398</v>
      </c>
      <c r="F59" s="24">
        <f>F34+F39+F41+F43+F46+F50+F52+F54+F57</f>
        <v>57274.299999999996</v>
      </c>
      <c r="G59" s="25">
        <f t="shared" si="1"/>
        <v>96.49468231565874</v>
      </c>
      <c r="H59" s="24">
        <f>H34+H39++H46+H50+H52+H54+H43+H57</f>
        <v>22776.3</v>
      </c>
      <c r="I59" s="25">
        <f>H59/C59*100</f>
        <v>88.25218341457366</v>
      </c>
    </row>
    <row r="60" spans="1:10" ht="12.75" hidden="1">
      <c r="A60" s="1"/>
      <c r="B60" s="2" t="s">
        <v>47</v>
      </c>
      <c r="C60" s="25">
        <f>C33-C59</f>
        <v>-500.00000000000364</v>
      </c>
      <c r="D60" s="25">
        <f>D33-D59</f>
        <v>-1666.9710300000006</v>
      </c>
      <c r="E60" s="25">
        <f>E33-E59</f>
        <v>-1053.1357599999974</v>
      </c>
      <c r="F60" s="25">
        <f>F33-F59</f>
        <v>0.005970000005618203</v>
      </c>
      <c r="G60" s="25"/>
      <c r="H60" s="25">
        <f>H33-H59</f>
        <v>300</v>
      </c>
      <c r="I60" s="25"/>
      <c r="J60" s="3"/>
    </row>
    <row r="61" spans="2:6" ht="12.75">
      <c r="B61" s="4"/>
      <c r="F61" s="4"/>
    </row>
  </sheetData>
  <sheetProtection/>
  <mergeCells count="11">
    <mergeCell ref="A33:B33"/>
    <mergeCell ref="A2:I2"/>
    <mergeCell ref="A4:A6"/>
    <mergeCell ref="B4:B6"/>
    <mergeCell ref="C4:C6"/>
    <mergeCell ref="D4:D6"/>
    <mergeCell ref="F4:F6"/>
    <mergeCell ref="G4:G6"/>
    <mergeCell ref="H4:H6"/>
    <mergeCell ref="I4:I6"/>
    <mergeCell ref="E4:E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Пользователь 2</cp:lastModifiedBy>
  <cp:lastPrinted>2016-12-01T14:10:45Z</cp:lastPrinted>
  <dcterms:created xsi:type="dcterms:W3CDTF">2008-10-29T11:21:30Z</dcterms:created>
  <dcterms:modified xsi:type="dcterms:W3CDTF">2016-12-03T13:57:13Z</dcterms:modified>
  <cp:category/>
  <cp:version/>
  <cp:contentType/>
  <cp:contentStatus/>
</cp:coreProperties>
</file>